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부서공유함\강원지역본부 관리부\정희정\계약관련\2026년\27(한슬기)대기배출시설 자가측정 대행 용역\"/>
    </mc:Choice>
  </mc:AlternateContent>
  <bookViews>
    <workbookView xWindow="0" yWindow="0" windowWidth="28800" windowHeight="12135"/>
  </bookViews>
  <sheets>
    <sheet name="산출내역서" sheetId="1" r:id="rId1"/>
    <sheet name="별첨1. 측정수수료 산정기준(비교견적)" sheetId="2" r:id="rId2"/>
    <sheet name="별첨2. 기타비용 산정기준" sheetId="3" r:id="rId3"/>
  </sheets>
  <definedNames>
    <definedName name="_xlnm.Print_Area" localSheetId="0">산출내역서!$A$1:$E$20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0" i="1" l="1"/>
  <c r="E19" i="1"/>
  <c r="E18" i="1"/>
  <c r="E14" i="1"/>
  <c r="E7" i="1"/>
  <c r="B12" i="1" s="1"/>
  <c r="E12" i="1" s="1"/>
  <c r="B13" i="1" l="1"/>
  <c r="E13" i="1" s="1"/>
  <c r="E11" i="1"/>
  <c r="E5" i="1" l="1"/>
  <c r="E6" i="1"/>
  <c r="E4" i="1"/>
  <c r="B18" i="1" l="1"/>
  <c r="B19" i="1" l="1"/>
</calcChain>
</file>

<file path=xl/sharedStrings.xml><?xml version="1.0" encoding="utf-8"?>
<sst xmlns="http://schemas.openxmlformats.org/spreadsheetml/2006/main" count="161" uniqueCount="91">
  <si>
    <t>항목</t>
    <phoneticPr fontId="3" type="noConversion"/>
  </si>
  <si>
    <t>먼지</t>
    <phoneticPr fontId="3" type="noConversion"/>
  </si>
  <si>
    <t>황산화물</t>
    <phoneticPr fontId="3" type="noConversion"/>
  </si>
  <si>
    <t>질소산화물</t>
    <phoneticPr fontId="3" type="noConversion"/>
  </si>
  <si>
    <t>합계</t>
    <phoneticPr fontId="3" type="noConversion"/>
  </si>
  <si>
    <t>합계</t>
    <phoneticPr fontId="3" type="noConversion"/>
  </si>
  <si>
    <t>단가(원)</t>
    <phoneticPr fontId="3" type="noConversion"/>
  </si>
  <si>
    <t>금액(원)</t>
    <phoneticPr fontId="3" type="noConversion"/>
  </si>
  <si>
    <t>출장비</t>
    <phoneticPr fontId="3" type="noConversion"/>
  </si>
  <si>
    <t>수량</t>
    <phoneticPr fontId="3" type="noConversion"/>
  </si>
  <si>
    <t>단위</t>
    <phoneticPr fontId="3" type="noConversion"/>
  </si>
  <si>
    <t>기</t>
    <phoneticPr fontId="3" type="noConversion"/>
  </si>
  <si>
    <t>기</t>
    <phoneticPr fontId="3" type="noConversion"/>
  </si>
  <si>
    <t>수량</t>
    <phoneticPr fontId="3" type="noConversion"/>
  </si>
  <si>
    <t>일</t>
    <phoneticPr fontId="3" type="noConversion"/>
  </si>
  <si>
    <t>3. 최종금액</t>
    <phoneticPr fontId="3" type="noConversion"/>
  </si>
  <si>
    <t>-</t>
    <phoneticPr fontId="3" type="noConversion"/>
  </si>
  <si>
    <t>부가세</t>
    <phoneticPr fontId="3" type="noConversion"/>
  </si>
  <si>
    <t xml:space="preserve">공급가액 </t>
    <phoneticPr fontId="3" type="noConversion"/>
  </si>
  <si>
    <t>엔지니어링 손해배상공제</t>
    <phoneticPr fontId="3" type="noConversion"/>
  </si>
  <si>
    <t>-</t>
    <phoneticPr fontId="3" type="noConversion"/>
  </si>
  <si>
    <r>
      <t xml:space="preserve">산출내역서
</t>
    </r>
    <r>
      <rPr>
        <b/>
        <sz val="12"/>
        <color theme="1"/>
        <rFont val="맑은 고딕"/>
        <family val="3"/>
        <charset val="129"/>
        <scheme val="minor"/>
      </rPr>
      <t>( 용역명 : '26년 대기배출시설 자가측정대행 용역 )</t>
    </r>
    <phoneticPr fontId="3" type="noConversion"/>
  </si>
  <si>
    <t>2. 기타비용 : 별첨2 참조</t>
    <phoneticPr fontId="3" type="noConversion"/>
  </si>
  <si>
    <t>1. 대기배출시설 측정수수료 : 별첨1 참조</t>
    <phoneticPr fontId="3" type="noConversion"/>
  </si>
  <si>
    <t>관리소</t>
  </si>
  <si>
    <t>(해당관청)</t>
  </si>
  <si>
    <t>설비내역</t>
  </si>
  <si>
    <t>용량</t>
  </si>
  <si>
    <t>(kcal/hr)</t>
  </si>
  <si>
    <t>방지시설</t>
  </si>
  <si>
    <t>신고내용</t>
  </si>
  <si>
    <t>설비번호</t>
  </si>
  <si>
    <t>설계용량</t>
  </si>
  <si>
    <t>(N㎥/h)</t>
  </si>
  <si>
    <r>
      <t>연간 가동 시간</t>
    </r>
    <r>
      <rPr>
        <b/>
        <sz val="9"/>
        <color rgb="FF000000"/>
        <rFont val="맑은 고딕"/>
        <family val="3"/>
        <charset val="129"/>
        <scheme val="minor"/>
      </rPr>
      <t>(H)</t>
    </r>
    <r>
      <rPr>
        <b/>
        <sz val="11"/>
        <color rgb="FF000000"/>
        <rFont val="맑은 고딕"/>
        <family val="3"/>
        <charset val="129"/>
        <scheme val="minor"/>
      </rPr>
      <t>/일수</t>
    </r>
    <r>
      <rPr>
        <b/>
        <sz val="9"/>
        <color rgb="FF000000"/>
        <rFont val="맑은 고딕"/>
        <family val="3"/>
        <charset val="129"/>
        <scheme val="minor"/>
      </rPr>
      <t>(일)</t>
    </r>
  </si>
  <si>
    <t>사업장구분</t>
  </si>
  <si>
    <t>춘천</t>
  </si>
  <si>
    <t>(춘천시청)</t>
  </si>
  <si>
    <t>HTR-31A</t>
  </si>
  <si>
    <t>저녹스버너</t>
  </si>
  <si>
    <t>8 / 365</t>
  </si>
  <si>
    <t>4종</t>
  </si>
  <si>
    <t>HTR-31B</t>
  </si>
  <si>
    <t>8 / 364</t>
  </si>
  <si>
    <t>동춘천</t>
  </si>
  <si>
    <t>(강원도청)</t>
  </si>
  <si>
    <t>HTR-31O</t>
  </si>
  <si>
    <t>방지시설 설치면제</t>
  </si>
  <si>
    <t>7 / 350</t>
  </si>
  <si>
    <t>HTR-31P</t>
  </si>
  <si>
    <t>홍천</t>
  </si>
  <si>
    <t>(홍천군청)</t>
  </si>
  <si>
    <t>3 / 350</t>
  </si>
  <si>
    <t>5종</t>
  </si>
  <si>
    <t>원주</t>
  </si>
  <si>
    <t>(원주시청)</t>
  </si>
  <si>
    <t>4 / 350</t>
  </si>
  <si>
    <t>문막</t>
  </si>
  <si>
    <t>음성</t>
  </si>
  <si>
    <t>(음성군청)</t>
  </si>
  <si>
    <t>4 / 275</t>
  </si>
  <si>
    <t>충주</t>
  </si>
  <si>
    <t>(충주시청)</t>
  </si>
  <si>
    <t>2 / 245</t>
  </si>
  <si>
    <t>제천</t>
  </si>
  <si>
    <t>(제천시청)</t>
  </si>
  <si>
    <t>영월</t>
  </si>
  <si>
    <t>(영월군청)</t>
  </si>
  <si>
    <t>8 / 200</t>
  </si>
  <si>
    <t>HTR-31Q</t>
  </si>
  <si>
    <t>강릉</t>
  </si>
  <si>
    <t>(강릉시청)</t>
  </si>
  <si>
    <t>HTR-31E</t>
  </si>
  <si>
    <t>7 / 300</t>
  </si>
  <si>
    <t>HTR-31F</t>
  </si>
  <si>
    <t>□ 출장일 산출내역</t>
    <phoneticPr fontId="3" type="noConversion"/>
  </si>
  <si>
    <t>□ 안전관리비 산출내역([SI-110 본문] 도급 안전보건관리 지침서)</t>
    <phoneticPr fontId="3" type="noConversion"/>
  </si>
  <si>
    <t>※ 관련근거 : 안전총괄부-2331(2025.07.30)"중대재해처벌법 안전관리비 지원기준 개선(안) 송부  "</t>
    <phoneticPr fontId="3" type="noConversion"/>
  </si>
  <si>
    <t>□ 엔지니어링 손해배상공제</t>
    <phoneticPr fontId="3" type="noConversion"/>
  </si>
  <si>
    <t>※ 2026년 대기배출시설 자가측정 용역 대상 관리소 총 10개소로 출장일 10일 산출</t>
    <phoneticPr fontId="3" type="noConversion"/>
  </si>
  <si>
    <t>※ 측정단가 : 비교견적으로 최저가 기준으로 산출</t>
    <phoneticPr fontId="3" type="noConversion"/>
  </si>
  <si>
    <t xml:space="preserve">* 안전보건비 사용 항목 </t>
    <phoneticPr fontId="3" type="noConversion"/>
  </si>
  <si>
    <t>1. 유도자 또는 신호자로 배치된 감시자의 인건비 등</t>
    <phoneticPr fontId="3" type="noConversion"/>
  </si>
  <si>
    <t>2. 안전시설비 등</t>
  </si>
  <si>
    <t>3. 개인보호구 및 안전장구 구입비 등</t>
  </si>
  <si>
    <t>4. 안전진단비 등</t>
  </si>
  <si>
    <t>5. 안전보건교육비 및 행사비 등</t>
  </si>
  <si>
    <t>6. 근로자 건강관리비 등</t>
  </si>
  <si>
    <t>7. 재해예방전문지도기관 기술지도비</t>
  </si>
  <si>
    <t>8. 위험성평가 등에 따른 소요비용</t>
  </si>
  <si>
    <t>안전관리비*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</si>
</sst>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 * #,##0_ ;_ * &quot;₩&quot;&quot;₩&quot;&quot;₩&quot;&quot;₩&quot;&quot;₩&quot;\-#,##0_ ;_ * &quot;-&quot;_ ;_ @_ "/>
    <numFmt numFmtId="179" formatCode="_ * #,##0.00_ ;_ * &quot;₩&quot;&quot;₩&quot;&quot;₩&quot;&quot;₩&quot;&quot;₩&quot;\-#,##0.00_ ;_ * &quot;-&quot;??_ ;_ @_ "/>
    <numFmt numFmtId="180" formatCode="_-&quot;$&quot;* #,##0.0_-;&quot;₩&quot;&quot;₩&quot;&quot;₩&quot;&quot;₩&quot;&quot;₩&quot;&quot;₩&quot;\-&quot;$&quot;* #,##0.0_-;_-&quot;$&quot;* &quot;-&quot;??_-;_-@_-"/>
    <numFmt numFmtId="181" formatCode="_-* #,##0_-;\-* #,##0_-;_-* &quot;-&quot;????_-;_-@_-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뼻뮝"/>
      <family val="1"/>
      <charset val="129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EFF3FB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1" fillId="0" borderId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9" fillId="0" borderId="0" applyFont="0" applyFill="0" applyBorder="0" applyAlignment="0" applyProtection="0"/>
    <xf numFmtId="179" fontId="9" fillId="0" borderId="0" applyFont="0" applyFill="0" applyBorder="0" applyAlignment="0" applyProtection="0"/>
    <xf numFmtId="0" fontId="12" fillId="0" borderId="5" applyNumberFormat="0" applyAlignment="0" applyProtection="0">
      <alignment horizontal="left" vertical="center"/>
    </xf>
    <xf numFmtId="0" fontId="12" fillId="0" borderId="4">
      <alignment horizontal="left" vertical="center"/>
    </xf>
    <xf numFmtId="0" fontId="11" fillId="0" borderId="0"/>
    <xf numFmtId="0" fontId="13" fillId="0" borderId="0"/>
    <xf numFmtId="41" fontId="1" fillId="0" borderId="0" applyFont="0" applyFill="0" applyBorder="0" applyAlignment="0" applyProtection="0">
      <alignment vertical="center"/>
    </xf>
    <xf numFmtId="18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>
      <alignment vertical="center"/>
    </xf>
    <xf numFmtId="0" fontId="11" fillId="0" borderId="0"/>
    <xf numFmtId="0" fontId="2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3" fontId="0" fillId="0" borderId="1" xfId="0" applyNumberFormat="1" applyBorder="1">
      <alignment vertical="center"/>
    </xf>
    <xf numFmtId="41" fontId="0" fillId="0" borderId="1" xfId="1" applyFont="1" applyBorder="1">
      <alignment vertical="center"/>
    </xf>
    <xf numFmtId="0" fontId="6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41" fontId="0" fillId="0" borderId="1" xfId="1" applyFont="1" applyBorder="1">
      <alignment vertical="center"/>
    </xf>
    <xf numFmtId="41" fontId="0" fillId="0" borderId="0" xfId="1" applyFont="1">
      <alignment vertical="center"/>
    </xf>
    <xf numFmtId="43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0" fillId="0" borderId="0" xfId="0">
      <alignment vertical="center"/>
    </xf>
    <xf numFmtId="41" fontId="8" fillId="0" borderId="0" xfId="1" applyFont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41" fontId="14" fillId="4" borderId="1" xfId="3" applyNumberFormat="1" applyFont="1" applyFill="1" applyBorder="1">
      <alignment vertical="center"/>
    </xf>
    <xf numFmtId="3" fontId="0" fillId="0" borderId="1" xfId="0" applyNumberFormat="1" applyBorder="1" applyAlignment="1">
      <alignment horizontal="right" vertical="center"/>
    </xf>
    <xf numFmtId="0" fontId="7" fillId="0" borderId="0" xfId="0" applyFont="1" applyAlignment="1">
      <alignment vertical="center"/>
    </xf>
    <xf numFmtId="41" fontId="0" fillId="0" borderId="1" xfId="0" applyNumberFormat="1" applyBorder="1" applyAlignment="1">
      <alignment horizontal="center" vertical="center"/>
    </xf>
    <xf numFmtId="3" fontId="0" fillId="0" borderId="1" xfId="0" quotePrefix="1" applyNumberFormat="1" applyBorder="1" applyAlignment="1">
      <alignment horizontal="center" vertical="center"/>
    </xf>
    <xf numFmtId="41" fontId="0" fillId="5" borderId="1" xfId="1" applyFont="1" applyFill="1" applyBorder="1">
      <alignment vertical="center"/>
    </xf>
    <xf numFmtId="41" fontId="0" fillId="0" borderId="1" xfId="0" applyNumberFormat="1" applyFill="1" applyBorder="1" applyAlignment="1">
      <alignment horizontal="center" vertical="center"/>
    </xf>
    <xf numFmtId="0" fontId="15" fillId="6" borderId="1" xfId="2" applyFont="1" applyFill="1" applyBorder="1" applyAlignment="1">
      <alignment horizontal="center" vertical="center"/>
    </xf>
    <xf numFmtId="0" fontId="15" fillId="6" borderId="6" xfId="2" applyFont="1" applyFill="1" applyBorder="1" applyAlignment="1">
      <alignment horizontal="center" vertical="center"/>
    </xf>
    <xf numFmtId="0" fontId="15" fillId="6" borderId="7" xfId="2" applyFont="1" applyFill="1" applyBorder="1" applyAlignment="1">
      <alignment horizontal="center" vertical="center"/>
    </xf>
    <xf numFmtId="0" fontId="15" fillId="6" borderId="8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41" fontId="0" fillId="0" borderId="10" xfId="1" applyFont="1" applyBorder="1">
      <alignment vertical="center"/>
    </xf>
    <xf numFmtId="0" fontId="0" fillId="0" borderId="9" xfId="0" applyBorder="1" applyAlignment="1">
      <alignment horizontal="center" vertical="center"/>
    </xf>
    <xf numFmtId="41" fontId="14" fillId="4" borderId="14" xfId="3" applyNumberFormat="1" applyFont="1" applyFill="1" applyBorder="1">
      <alignment vertical="center"/>
    </xf>
    <xf numFmtId="0" fontId="0" fillId="0" borderId="2" xfId="0" applyBorder="1" applyAlignment="1">
      <alignment horizontal="left" vertical="center"/>
    </xf>
    <xf numFmtId="41" fontId="0" fillId="5" borderId="1" xfId="1" quotePrefix="1" applyFont="1" applyFill="1" applyBorder="1" applyAlignment="1">
      <alignment horizontal="center" vertical="center"/>
    </xf>
    <xf numFmtId="181" fontId="0" fillId="0" borderId="1" xfId="0" applyNumberFormat="1" applyFill="1" applyBorder="1" applyAlignment="1">
      <alignment horizontal="center" vertical="center"/>
    </xf>
    <xf numFmtId="0" fontId="18" fillId="7" borderId="15" xfId="0" applyFont="1" applyFill="1" applyBorder="1" applyAlignment="1">
      <alignment horizontal="center" vertical="center" wrapText="1"/>
    </xf>
    <xf numFmtId="0" fontId="18" fillId="7" borderId="16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 wrapText="1"/>
    </xf>
    <xf numFmtId="0" fontId="0" fillId="7" borderId="22" xfId="0" applyFill="1" applyBorder="1" applyAlignment="1">
      <alignment vertical="center" wrapText="1"/>
    </xf>
    <xf numFmtId="0" fontId="18" fillId="7" borderId="25" xfId="0" applyFont="1" applyFill="1" applyBorder="1" applyAlignment="1">
      <alignment horizontal="center" vertical="center" wrapText="1"/>
    </xf>
    <xf numFmtId="0" fontId="18" fillId="7" borderId="22" xfId="0" applyFont="1" applyFill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3" fontId="20" fillId="0" borderId="24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3" fontId="20" fillId="0" borderId="32" xfId="0" applyNumberFormat="1" applyFont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4" fillId="0" borderId="0" xfId="20" applyAlignment="1">
      <alignment vertical="center" wrapText="1"/>
    </xf>
    <xf numFmtId="0" fontId="6" fillId="0" borderId="0" xfId="0" applyFont="1" applyAlignment="1">
      <alignment vertical="center"/>
    </xf>
    <xf numFmtId="3" fontId="25" fillId="0" borderId="24" xfId="0" applyNumberFormat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 applyAlignment="1">
      <alignment horizontal="left" vertical="center"/>
    </xf>
    <xf numFmtId="41" fontId="0" fillId="0" borderId="10" xfId="1" applyNumberFormat="1" applyFont="1" applyBorder="1">
      <alignment vertical="center"/>
    </xf>
    <xf numFmtId="0" fontId="1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4" fillId="4" borderId="1" xfId="3" applyFont="1" applyFill="1" applyBorder="1" applyAlignment="1">
      <alignment horizontal="center" vertical="center"/>
    </xf>
    <xf numFmtId="0" fontId="14" fillId="4" borderId="2" xfId="3" applyFont="1" applyFill="1" applyBorder="1" applyAlignment="1">
      <alignment horizontal="center" vertical="center"/>
    </xf>
    <xf numFmtId="0" fontId="14" fillId="4" borderId="4" xfId="3" applyFont="1" applyFill="1" applyBorder="1" applyAlignment="1">
      <alignment horizontal="center" vertical="center"/>
    </xf>
    <xf numFmtId="0" fontId="14" fillId="4" borderId="3" xfId="3" applyFont="1" applyFill="1" applyBorder="1" applyAlignment="1">
      <alignment horizontal="center" vertical="center"/>
    </xf>
    <xf numFmtId="0" fontId="14" fillId="4" borderId="11" xfId="3" applyFont="1" applyFill="1" applyBorder="1" applyAlignment="1">
      <alignment horizontal="center" vertical="center"/>
    </xf>
    <xf numFmtId="0" fontId="14" fillId="4" borderId="12" xfId="3" applyFont="1" applyFill="1" applyBorder="1" applyAlignment="1">
      <alignment horizontal="center" vertical="center"/>
    </xf>
    <xf numFmtId="0" fontId="14" fillId="4" borderId="13" xfId="3" applyFont="1" applyFill="1" applyBorder="1" applyAlignment="1">
      <alignment horizontal="center" vertical="center"/>
    </xf>
    <xf numFmtId="0" fontId="20" fillId="0" borderId="2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3" fontId="20" fillId="0" borderId="25" xfId="0" applyNumberFormat="1" applyFont="1" applyBorder="1" applyAlignment="1">
      <alignment horizontal="center" vertical="center" wrapText="1"/>
    </xf>
    <xf numFmtId="3" fontId="20" fillId="0" borderId="22" xfId="0" applyNumberFormat="1" applyFont="1" applyBorder="1" applyAlignment="1">
      <alignment horizontal="center" vertical="center" wrapText="1"/>
    </xf>
    <xf numFmtId="0" fontId="18" fillId="7" borderId="18" xfId="0" applyFont="1" applyFill="1" applyBorder="1" applyAlignment="1">
      <alignment horizontal="center" vertical="center" wrapText="1"/>
    </xf>
    <xf numFmtId="0" fontId="18" fillId="7" borderId="19" xfId="0" applyFont="1" applyFill="1" applyBorder="1" applyAlignment="1">
      <alignment horizontal="center" vertical="center" wrapText="1"/>
    </xf>
    <xf numFmtId="0" fontId="18" fillId="7" borderId="20" xfId="0" applyFont="1" applyFill="1" applyBorder="1" applyAlignment="1">
      <alignment horizontal="center" vertical="center" wrapText="1"/>
    </xf>
    <xf numFmtId="0" fontId="18" fillId="7" borderId="21" xfId="0" applyFont="1" applyFill="1" applyBorder="1" applyAlignment="1">
      <alignment horizontal="center" vertical="center" wrapText="1"/>
    </xf>
    <xf numFmtId="0" fontId="18" fillId="7" borderId="22" xfId="0" applyFont="1" applyFill="1" applyBorder="1" applyAlignment="1">
      <alignment horizontal="center" vertical="center" wrapText="1"/>
    </xf>
    <xf numFmtId="0" fontId="18" fillId="7" borderId="23" xfId="0" applyFont="1" applyFill="1" applyBorder="1" applyAlignment="1">
      <alignment horizontal="center" vertical="center" wrapText="1"/>
    </xf>
    <xf numFmtId="0" fontId="18" fillId="7" borderId="25" xfId="0" applyFont="1" applyFill="1" applyBorder="1" applyAlignment="1">
      <alignment horizontal="center" vertical="center" wrapText="1"/>
    </xf>
    <xf numFmtId="0" fontId="18" fillId="7" borderId="26" xfId="0" applyFont="1" applyFill="1" applyBorder="1" applyAlignment="1">
      <alignment horizontal="center" vertical="center" wrapText="1"/>
    </xf>
    <xf numFmtId="0" fontId="18" fillId="7" borderId="27" xfId="0" applyFont="1" applyFill="1" applyBorder="1" applyAlignment="1">
      <alignment horizontal="center" vertical="center" wrapText="1"/>
    </xf>
  </cellXfs>
  <cellStyles count="21">
    <cellStyle name="20% - 강조색6" xfId="2" builtinId="50"/>
    <cellStyle name="60% - 강조색6" xfId="3" builtinId="52"/>
    <cellStyle name="Comma [0]_ SG&amp;A Bridge " xfId="7"/>
    <cellStyle name="Comma_ SG&amp;A Bridge " xfId="8"/>
    <cellStyle name="Currency [0]_ SG&amp;A Bridge " xfId="9"/>
    <cellStyle name="Currency_ SG&amp;A Bridge " xfId="10"/>
    <cellStyle name="Header1" xfId="11"/>
    <cellStyle name="Header2" xfId="12"/>
    <cellStyle name="Normal_ SG&amp;A Bridge " xfId="13"/>
    <cellStyle name="뷭?_BOOKSHIP" xfId="14"/>
    <cellStyle name="쉼표 [0]" xfId="1" builtinId="6"/>
    <cellStyle name="쉼표 [0] 2" xfId="15"/>
    <cellStyle name="콤마 [0]_1202" xfId="16"/>
    <cellStyle name="콤마_1202" xfId="17"/>
    <cellStyle name="표준" xfId="0" builtinId="0"/>
    <cellStyle name="표준 2" xfId="5"/>
    <cellStyle name="표준 2 2" xfId="4"/>
    <cellStyle name="표준 3" xfId="6"/>
    <cellStyle name="표준 4" xfId="19"/>
    <cellStyle name="표준 6" xfId="18"/>
    <cellStyle name="하이퍼링크" xfId="20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png"/><Relationship Id="rId4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591302</xdr:colOff>
      <xdr:row>37</xdr:row>
      <xdr:rowOff>10608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B84821F-6740-03C5-06F1-1A3512B33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91902" cy="7763958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16</xdr:col>
      <xdr:colOff>639030</xdr:colOff>
      <xdr:row>37</xdr:row>
      <xdr:rowOff>20135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6DE1575-F545-B44E-7F5B-A50C3C0857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86400" y="0"/>
          <a:ext cx="6125430" cy="7773485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0</xdr:row>
      <xdr:rowOff>0</xdr:rowOff>
    </xdr:from>
    <xdr:to>
      <xdr:col>24</xdr:col>
      <xdr:colOff>153091</xdr:colOff>
      <xdr:row>40</xdr:row>
      <xdr:rowOff>134556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B9ED070-6F2E-5DD3-0407-FA04C66A0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58600" y="0"/>
          <a:ext cx="4953691" cy="8640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95250</xdr:colOff>
      <xdr:row>2</xdr:row>
      <xdr:rowOff>200025</xdr:rowOff>
    </xdr:from>
    <xdr:to>
      <xdr:col>27</xdr:col>
      <xdr:colOff>200025</xdr:colOff>
      <xdr:row>9</xdr:row>
      <xdr:rowOff>175691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A0A7A9C-F33B-7722-B309-47DFE3AD19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524750" y="809625"/>
          <a:ext cx="5591175" cy="2299766"/>
        </a:xfrm>
        <a:prstGeom prst="rect">
          <a:avLst/>
        </a:prstGeom>
      </xdr:spPr>
    </xdr:pic>
    <xdr:clientData/>
  </xdr:twoCellAnchor>
  <xdr:twoCellAnchor editAs="oneCell">
    <xdr:from>
      <xdr:col>9</xdr:col>
      <xdr:colOff>57150</xdr:colOff>
      <xdr:row>2</xdr:row>
      <xdr:rowOff>180976</xdr:rowOff>
    </xdr:from>
    <xdr:to>
      <xdr:col>18</xdr:col>
      <xdr:colOff>122704</xdr:colOff>
      <xdr:row>15</xdr:row>
      <xdr:rowOff>219076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53CA024-5EF1-EC47-B4AD-CCE0EC4D26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50" y="790576"/>
          <a:ext cx="8980954" cy="445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171450</xdr:colOff>
      <xdr:row>16</xdr:row>
      <xdr:rowOff>66675</xdr:rowOff>
    </xdr:from>
    <xdr:to>
      <xdr:col>19</xdr:col>
      <xdr:colOff>263644</xdr:colOff>
      <xdr:row>23</xdr:row>
      <xdr:rowOff>47625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2C73560-EF4E-E84B-5674-DA3C0CD01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1150" y="5514975"/>
          <a:ext cx="9598144" cy="2914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104775</xdr:colOff>
      <xdr:row>23</xdr:row>
      <xdr:rowOff>142201</xdr:rowOff>
    </xdr:from>
    <xdr:to>
      <xdr:col>19</xdr:col>
      <xdr:colOff>26459</xdr:colOff>
      <xdr:row>30</xdr:row>
      <xdr:rowOff>19050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6F1CE48-6BF2-2CEB-5761-F1ED107B83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4475" y="8524201"/>
          <a:ext cx="9427634" cy="2620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abSelected="1" workbookViewId="0">
      <selection activeCell="F3" sqref="F3"/>
    </sheetView>
  </sheetViews>
  <sheetFormatPr defaultRowHeight="16.5"/>
  <cols>
    <col min="1" max="1" width="22.875" customWidth="1"/>
    <col min="2" max="2" width="17.25" customWidth="1"/>
    <col min="3" max="3" width="12.375" customWidth="1"/>
    <col min="4" max="4" width="14.25" customWidth="1"/>
    <col min="5" max="5" width="15.5" style="9" customWidth="1"/>
    <col min="6" max="6" width="15.375" customWidth="1"/>
    <col min="7" max="7" width="42.875" bestFit="1" customWidth="1"/>
    <col min="12" max="12" width="10.375" bestFit="1" customWidth="1"/>
    <col min="13" max="13" width="11.875" bestFit="1" customWidth="1"/>
  </cols>
  <sheetData>
    <row r="1" spans="1:20" ht="45" customHeight="1">
      <c r="A1" s="67" t="s">
        <v>21</v>
      </c>
      <c r="B1" s="68"/>
      <c r="C1" s="68"/>
      <c r="D1" s="68"/>
      <c r="E1" s="68"/>
      <c r="F1" s="20"/>
    </row>
    <row r="2" spans="1:20" ht="37.5" customHeight="1">
      <c r="A2" s="4" t="s">
        <v>23</v>
      </c>
      <c r="G2" s="12"/>
      <c r="H2" s="12"/>
      <c r="I2" s="12"/>
      <c r="R2" s="12"/>
    </row>
    <row r="3" spans="1:20" ht="24" customHeight="1">
      <c r="A3" s="25" t="s">
        <v>0</v>
      </c>
      <c r="B3" s="25" t="s">
        <v>6</v>
      </c>
      <c r="C3" s="25" t="s">
        <v>9</v>
      </c>
      <c r="D3" s="25" t="s">
        <v>10</v>
      </c>
      <c r="E3" s="25" t="s">
        <v>7</v>
      </c>
      <c r="F3" s="1"/>
      <c r="G3" s="12"/>
      <c r="H3" s="12"/>
      <c r="I3" s="12"/>
    </row>
    <row r="4" spans="1:20" ht="24" customHeight="1">
      <c r="A4" s="17" t="s">
        <v>1</v>
      </c>
      <c r="B4" s="24">
        <v>250000</v>
      </c>
      <c r="C4" s="2">
        <v>22</v>
      </c>
      <c r="D4" s="16" t="s">
        <v>11</v>
      </c>
      <c r="E4" s="3">
        <f>B4*C4</f>
        <v>5500000</v>
      </c>
      <c r="F4" s="8"/>
      <c r="G4" s="12"/>
      <c r="H4" s="12"/>
      <c r="I4" s="12"/>
      <c r="J4" s="10"/>
      <c r="O4" s="12"/>
      <c r="P4" s="12"/>
      <c r="T4" s="11"/>
    </row>
    <row r="5" spans="1:20" ht="24" customHeight="1">
      <c r="A5" s="17" t="s">
        <v>2</v>
      </c>
      <c r="B5" s="24">
        <v>100000</v>
      </c>
      <c r="C5" s="2">
        <v>22</v>
      </c>
      <c r="D5" s="16" t="s">
        <v>12</v>
      </c>
      <c r="E5" s="6">
        <f t="shared" ref="E5:E6" si="0">B5*C5</f>
        <v>2200000</v>
      </c>
      <c r="F5" s="8"/>
      <c r="G5" s="12"/>
      <c r="H5" s="12"/>
      <c r="I5" s="12"/>
      <c r="J5" s="10"/>
      <c r="L5" s="12"/>
      <c r="M5" s="12"/>
      <c r="N5" s="12"/>
      <c r="O5" s="12"/>
      <c r="P5" s="12"/>
      <c r="T5" s="11"/>
    </row>
    <row r="6" spans="1:20" ht="24" customHeight="1">
      <c r="A6" s="17" t="s">
        <v>3</v>
      </c>
      <c r="B6" s="24">
        <v>100000</v>
      </c>
      <c r="C6" s="2">
        <v>22</v>
      </c>
      <c r="D6" s="16" t="s">
        <v>12</v>
      </c>
      <c r="E6" s="6">
        <f t="shared" si="0"/>
        <v>2200000</v>
      </c>
      <c r="F6" s="8"/>
      <c r="G6" s="12"/>
      <c r="H6" s="12"/>
      <c r="I6" s="12"/>
      <c r="J6" s="10"/>
      <c r="L6" s="12"/>
      <c r="M6" s="12"/>
      <c r="N6" s="12"/>
      <c r="O6" s="12"/>
      <c r="P6" s="12"/>
    </row>
    <row r="7" spans="1:20" ht="24" customHeight="1">
      <c r="A7" s="69" t="s">
        <v>4</v>
      </c>
      <c r="B7" s="69"/>
      <c r="C7" s="69"/>
      <c r="D7" s="69"/>
      <c r="E7" s="18">
        <f>SUM(E4:E6)</f>
        <v>9900000</v>
      </c>
      <c r="F7" s="7"/>
      <c r="L7" s="12"/>
      <c r="M7" s="12"/>
      <c r="N7" s="12"/>
    </row>
    <row r="8" spans="1:20" s="12" customFormat="1" ht="24" customHeight="1">
      <c r="A8" s="14"/>
      <c r="B8" s="15"/>
      <c r="C8" s="15"/>
      <c r="D8" s="15"/>
      <c r="E8" s="15"/>
      <c r="F8" s="15"/>
      <c r="G8" s="15"/>
      <c r="H8" s="15"/>
      <c r="I8" s="15"/>
      <c r="J8" s="15"/>
    </row>
    <row r="9" spans="1:20" ht="24" customHeight="1">
      <c r="A9" s="4" t="s">
        <v>22</v>
      </c>
      <c r="I9" s="12"/>
      <c r="J9" s="12"/>
    </row>
    <row r="10" spans="1:20" ht="24" customHeight="1">
      <c r="A10" s="25" t="s">
        <v>0</v>
      </c>
      <c r="B10" s="25" t="s">
        <v>6</v>
      </c>
      <c r="C10" s="25" t="s">
        <v>13</v>
      </c>
      <c r="D10" s="25" t="s">
        <v>10</v>
      </c>
      <c r="E10" s="25" t="s">
        <v>7</v>
      </c>
      <c r="G10" s="4" t="s">
        <v>81</v>
      </c>
      <c r="H10" s="63"/>
      <c r="I10" s="12"/>
    </row>
    <row r="11" spans="1:20" ht="24" customHeight="1">
      <c r="A11" s="17" t="s">
        <v>8</v>
      </c>
      <c r="B11" s="24">
        <v>250000</v>
      </c>
      <c r="C11" s="23">
        <v>10</v>
      </c>
      <c r="D11" s="19" t="s">
        <v>14</v>
      </c>
      <c r="E11" s="6">
        <f>B11*C11</f>
        <v>2500000</v>
      </c>
      <c r="F11" s="1"/>
      <c r="G11" s="64" t="s">
        <v>82</v>
      </c>
      <c r="H11" s="63"/>
      <c r="I11" s="12"/>
    </row>
    <row r="12" spans="1:20" s="12" customFormat="1" ht="24" customHeight="1">
      <c r="A12" s="33" t="s">
        <v>19</v>
      </c>
      <c r="B12" s="24">
        <f>(E7+E11)*0.01172</f>
        <v>145328</v>
      </c>
      <c r="C12" s="34" t="s">
        <v>20</v>
      </c>
      <c r="D12" s="22" t="s">
        <v>20</v>
      </c>
      <c r="E12" s="6">
        <f>B12</f>
        <v>145328</v>
      </c>
      <c r="F12" s="1"/>
      <c r="G12" s="64" t="s">
        <v>83</v>
      </c>
      <c r="H12" s="63"/>
    </row>
    <row r="13" spans="1:20" s="12" customFormat="1" ht="24" customHeight="1">
      <c r="A13" s="17" t="s">
        <v>90</v>
      </c>
      <c r="B13" s="35">
        <f>(E7+E11+E12)*0.35*0.0309</f>
        <v>135677.72232</v>
      </c>
      <c r="C13" s="34"/>
      <c r="D13" s="22"/>
      <c r="E13" s="6">
        <f>B13</f>
        <v>135677.72232</v>
      </c>
      <c r="F13" s="1"/>
      <c r="G13" s="64" t="s">
        <v>84</v>
      </c>
      <c r="H13" s="63"/>
    </row>
    <row r="14" spans="1:20" ht="24" customHeight="1">
      <c r="A14" s="70" t="s">
        <v>5</v>
      </c>
      <c r="B14" s="71"/>
      <c r="C14" s="71"/>
      <c r="D14" s="72"/>
      <c r="E14" s="18">
        <f>SUM(E11:E13)</f>
        <v>2781005.7223200002</v>
      </c>
      <c r="G14" s="64" t="s">
        <v>85</v>
      </c>
      <c r="H14" s="63"/>
      <c r="I14" s="12"/>
    </row>
    <row r="15" spans="1:20" ht="24" customHeight="1">
      <c r="A15" s="13"/>
      <c r="B15" s="5"/>
      <c r="C15" s="5"/>
      <c r="D15" s="5"/>
      <c r="E15" s="5"/>
      <c r="F15" s="5"/>
      <c r="G15" s="64" t="s">
        <v>86</v>
      </c>
      <c r="H15" s="63"/>
      <c r="I15" s="5"/>
      <c r="J15" s="5"/>
    </row>
    <row r="16" spans="1:20" s="12" customFormat="1" ht="24" customHeight="1" thickBot="1">
      <c r="A16" s="4" t="s">
        <v>15</v>
      </c>
      <c r="F16" s="5"/>
      <c r="G16" s="64" t="s">
        <v>87</v>
      </c>
      <c r="I16" s="5"/>
      <c r="J16" s="5"/>
    </row>
    <row r="17" spans="1:10" s="12" customFormat="1" ht="24" customHeight="1">
      <c r="A17" s="26" t="s">
        <v>0</v>
      </c>
      <c r="B17" s="27" t="s">
        <v>6</v>
      </c>
      <c r="C17" s="27" t="s">
        <v>9</v>
      </c>
      <c r="D17" s="27" t="s">
        <v>10</v>
      </c>
      <c r="E17" s="28" t="s">
        <v>7</v>
      </c>
      <c r="F17" s="5"/>
      <c r="G17" s="64" t="s">
        <v>88</v>
      </c>
      <c r="I17" s="5"/>
      <c r="J17" s="5"/>
    </row>
    <row r="18" spans="1:10" s="12" customFormat="1" ht="24" customHeight="1">
      <c r="A18" s="29" t="s">
        <v>18</v>
      </c>
      <c r="B18" s="21">
        <f>E7+E14</f>
        <v>12681005.72232</v>
      </c>
      <c r="C18" s="6">
        <v>1</v>
      </c>
      <c r="D18" s="22" t="s">
        <v>16</v>
      </c>
      <c r="E18" s="30">
        <f>B18</f>
        <v>12681005.72232</v>
      </c>
      <c r="F18" s="5"/>
      <c r="G18" s="64" t="s">
        <v>89</v>
      </c>
      <c r="I18" s="5"/>
      <c r="J18" s="5"/>
    </row>
    <row r="19" spans="1:10" s="12" customFormat="1" ht="24" customHeight="1">
      <c r="A19" s="31" t="s">
        <v>17</v>
      </c>
      <c r="B19" s="21">
        <f>B18*0.1</f>
        <v>1268100.5722320001</v>
      </c>
      <c r="C19" s="6">
        <v>1</v>
      </c>
      <c r="D19" s="22" t="s">
        <v>16</v>
      </c>
      <c r="E19" s="65">
        <f>B19</f>
        <v>1268100.5722320001</v>
      </c>
      <c r="F19" s="5"/>
      <c r="G19" s="5"/>
      <c r="H19" s="5"/>
      <c r="I19" s="5"/>
      <c r="J19" s="5"/>
    </row>
    <row r="20" spans="1:10" s="12" customFormat="1" ht="24" customHeight="1" thickBot="1">
      <c r="A20" s="73" t="s">
        <v>4</v>
      </c>
      <c r="B20" s="74"/>
      <c r="C20" s="74"/>
      <c r="D20" s="75"/>
      <c r="E20" s="32">
        <f>ROUND(E18,0)+ROUND(E19,0)</f>
        <v>13949107</v>
      </c>
    </row>
    <row r="22" spans="1:10">
      <c r="A22" s="66"/>
      <c r="B22" s="66"/>
      <c r="C22" s="66"/>
      <c r="D22" s="66"/>
      <c r="E22" s="66"/>
    </row>
  </sheetData>
  <mergeCells count="5">
    <mergeCell ref="A22:E22"/>
    <mergeCell ref="A1:E1"/>
    <mergeCell ref="A7:D7"/>
    <mergeCell ref="A14:D14"/>
    <mergeCell ref="A20:D20"/>
  </mergeCells>
  <phoneticPr fontId="3" type="noConversion"/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0"/>
  <sheetViews>
    <sheetView workbookViewId="0">
      <selection activeCell="O44" sqref="O44"/>
    </sheetView>
  </sheetViews>
  <sheetFormatPr defaultRowHeight="16.5"/>
  <sheetData>
    <row r="40" spans="2:2" ht="26.25">
      <c r="B40" s="56" t="s">
        <v>80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1"/>
  <sheetViews>
    <sheetView workbookViewId="0">
      <selection activeCell="A2" sqref="A2"/>
    </sheetView>
  </sheetViews>
  <sheetFormatPr defaultRowHeight="16.5"/>
  <cols>
    <col min="1" max="1" width="9" style="12"/>
    <col min="2" max="2" width="16.5" customWidth="1"/>
    <col min="3" max="3" width="12.625" customWidth="1"/>
    <col min="4" max="4" width="14.25" customWidth="1"/>
    <col min="5" max="5" width="9.25" bestFit="1" customWidth="1"/>
    <col min="7" max="7" width="21.875" customWidth="1"/>
    <col min="8" max="8" width="13" customWidth="1"/>
    <col min="9" max="18" width="13" style="12" customWidth="1"/>
    <col min="19" max="19" width="7.75" style="12" customWidth="1"/>
  </cols>
  <sheetData>
    <row r="2" spans="2:24" s="12" customFormat="1" ht="31.5">
      <c r="B2" s="57" t="s">
        <v>75</v>
      </c>
      <c r="J2" s="57" t="s">
        <v>78</v>
      </c>
      <c r="T2" s="57" t="s">
        <v>76</v>
      </c>
    </row>
    <row r="3" spans="2:24" s="12" customFormat="1" ht="17.25" thickBot="1"/>
    <row r="4" spans="2:24" ht="17.25" thickTop="1">
      <c r="B4" s="36" t="s">
        <v>24</v>
      </c>
      <c r="C4" s="84" t="s">
        <v>26</v>
      </c>
      <c r="D4" s="85"/>
      <c r="E4" s="39" t="s">
        <v>27</v>
      </c>
      <c r="F4" s="86" t="s">
        <v>29</v>
      </c>
      <c r="G4" s="84" t="s">
        <v>30</v>
      </c>
      <c r="H4" s="89"/>
      <c r="I4" s="62"/>
      <c r="J4"/>
      <c r="K4" s="62"/>
      <c r="L4" s="62"/>
      <c r="M4" s="62"/>
      <c r="N4" s="62"/>
      <c r="O4" s="62"/>
      <c r="P4" s="62"/>
      <c r="Q4" s="62"/>
      <c r="R4" s="62"/>
      <c r="S4" s="62"/>
    </row>
    <row r="5" spans="2:24" ht="33" customHeight="1">
      <c r="B5" s="37" t="s">
        <v>25</v>
      </c>
      <c r="C5" s="90" t="s">
        <v>31</v>
      </c>
      <c r="D5" s="42" t="s">
        <v>32</v>
      </c>
      <c r="E5" s="40" t="s">
        <v>28</v>
      </c>
      <c r="F5" s="87"/>
      <c r="G5" s="90" t="s">
        <v>34</v>
      </c>
      <c r="H5" s="91" t="s">
        <v>35</v>
      </c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2:24">
      <c r="B6" s="38"/>
      <c r="C6" s="88"/>
      <c r="D6" s="43" t="s">
        <v>33</v>
      </c>
      <c r="E6" s="41"/>
      <c r="F6" s="88"/>
      <c r="G6" s="88"/>
      <c r="H6" s="9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</row>
    <row r="7" spans="2:24" ht="33">
      <c r="B7" s="44" t="s">
        <v>36</v>
      </c>
      <c r="C7" s="46" t="s">
        <v>38</v>
      </c>
      <c r="D7" s="46">
        <v>214.29</v>
      </c>
      <c r="E7" s="47">
        <v>2250000</v>
      </c>
      <c r="F7" s="46" t="s">
        <v>39</v>
      </c>
      <c r="G7" s="46" t="s">
        <v>40</v>
      </c>
      <c r="H7" s="76" t="s">
        <v>41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</row>
    <row r="8" spans="2:24" ht="33">
      <c r="B8" s="45" t="s">
        <v>37</v>
      </c>
      <c r="C8" s="46" t="s">
        <v>42</v>
      </c>
      <c r="D8" s="46">
        <v>214.29</v>
      </c>
      <c r="E8" s="47">
        <v>2250000</v>
      </c>
      <c r="F8" s="46" t="s">
        <v>39</v>
      </c>
      <c r="G8" s="46" t="s">
        <v>43</v>
      </c>
      <c r="H8" s="78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</row>
    <row r="9" spans="2:24" ht="33">
      <c r="B9" s="44" t="s">
        <v>44</v>
      </c>
      <c r="C9" s="46" t="s">
        <v>46</v>
      </c>
      <c r="D9" s="46">
        <v>286</v>
      </c>
      <c r="E9" s="47">
        <v>3000000</v>
      </c>
      <c r="F9" s="46" t="s">
        <v>47</v>
      </c>
      <c r="G9" s="46" t="s">
        <v>48</v>
      </c>
      <c r="H9" s="76" t="s">
        <v>41</v>
      </c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</row>
    <row r="10" spans="2:24" ht="33">
      <c r="B10" s="45" t="s">
        <v>45</v>
      </c>
      <c r="C10" s="46" t="s">
        <v>49</v>
      </c>
      <c r="D10" s="46">
        <v>214.29</v>
      </c>
      <c r="E10" s="47">
        <v>2250000</v>
      </c>
      <c r="F10" s="46" t="s">
        <v>39</v>
      </c>
      <c r="G10" s="46" t="s">
        <v>48</v>
      </c>
      <c r="H10" s="78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</row>
    <row r="11" spans="2:24">
      <c r="B11" s="44" t="s">
        <v>50</v>
      </c>
      <c r="C11" s="80" t="s">
        <v>38</v>
      </c>
      <c r="D11" s="80">
        <v>240</v>
      </c>
      <c r="E11" s="82">
        <v>1800000</v>
      </c>
      <c r="F11" s="80" t="s">
        <v>47</v>
      </c>
      <c r="G11" s="80" t="s">
        <v>52</v>
      </c>
      <c r="H11" s="76" t="s">
        <v>53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59" t="s">
        <v>77</v>
      </c>
      <c r="U11" s="48"/>
      <c r="V11" s="48"/>
      <c r="W11" s="48"/>
      <c r="X11" s="58"/>
    </row>
    <row r="12" spans="2:24">
      <c r="B12" s="45" t="s">
        <v>51</v>
      </c>
      <c r="C12" s="81"/>
      <c r="D12" s="81"/>
      <c r="E12" s="83"/>
      <c r="F12" s="81"/>
      <c r="G12" s="81"/>
      <c r="H12" s="78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</row>
    <row r="13" spans="2:24" ht="33">
      <c r="B13" s="44" t="s">
        <v>54</v>
      </c>
      <c r="C13" s="46" t="s">
        <v>38</v>
      </c>
      <c r="D13" s="46">
        <v>190</v>
      </c>
      <c r="E13" s="47">
        <v>2000000</v>
      </c>
      <c r="F13" s="46" t="s">
        <v>47</v>
      </c>
      <c r="G13" s="46" t="s">
        <v>56</v>
      </c>
      <c r="H13" s="76" t="s">
        <v>53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</row>
    <row r="14" spans="2:24" ht="33">
      <c r="B14" s="45" t="s">
        <v>55</v>
      </c>
      <c r="C14" s="46" t="s">
        <v>42</v>
      </c>
      <c r="D14" s="46">
        <v>190</v>
      </c>
      <c r="E14" s="47">
        <v>2000000</v>
      </c>
      <c r="F14" s="46" t="s">
        <v>47</v>
      </c>
      <c r="G14" s="46" t="s">
        <v>56</v>
      </c>
      <c r="H14" s="78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</row>
    <row r="15" spans="2:24" ht="33">
      <c r="B15" s="44" t="s">
        <v>57</v>
      </c>
      <c r="C15" s="46" t="s">
        <v>38</v>
      </c>
      <c r="D15" s="46">
        <v>190</v>
      </c>
      <c r="E15" s="47">
        <v>2000000</v>
      </c>
      <c r="F15" s="46" t="s">
        <v>47</v>
      </c>
      <c r="G15" s="46" t="s">
        <v>56</v>
      </c>
      <c r="H15" s="76" t="s">
        <v>53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</row>
    <row r="16" spans="2:24" ht="33">
      <c r="B16" s="45" t="s">
        <v>55</v>
      </c>
      <c r="C16" s="46" t="s">
        <v>42</v>
      </c>
      <c r="D16" s="46">
        <v>190</v>
      </c>
      <c r="E16" s="47">
        <v>2000000</v>
      </c>
      <c r="F16" s="46" t="s">
        <v>47</v>
      </c>
      <c r="G16" s="46" t="s">
        <v>56</v>
      </c>
      <c r="H16" s="78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</row>
    <row r="17" spans="2:19" ht="33">
      <c r="B17" s="44" t="s">
        <v>58</v>
      </c>
      <c r="C17" s="46" t="s">
        <v>38</v>
      </c>
      <c r="D17" s="46">
        <v>240</v>
      </c>
      <c r="E17" s="47">
        <v>3765000</v>
      </c>
      <c r="F17" s="46" t="s">
        <v>47</v>
      </c>
      <c r="G17" s="46" t="s">
        <v>60</v>
      </c>
      <c r="H17" s="76" t="s">
        <v>53</v>
      </c>
      <c r="I17" s="61"/>
      <c r="J17"/>
      <c r="K17" s="61"/>
      <c r="L17" s="61"/>
      <c r="M17" s="61"/>
      <c r="N17" s="61"/>
      <c r="O17" s="61"/>
      <c r="P17" s="61"/>
      <c r="Q17" s="61"/>
      <c r="R17" s="61"/>
      <c r="S17" s="61"/>
    </row>
    <row r="18" spans="2:19" ht="33">
      <c r="B18" s="45" t="s">
        <v>59</v>
      </c>
      <c r="C18" s="46" t="s">
        <v>42</v>
      </c>
      <c r="D18" s="46">
        <v>240</v>
      </c>
      <c r="E18" s="47">
        <v>3765000</v>
      </c>
      <c r="F18" s="46" t="s">
        <v>47</v>
      </c>
      <c r="G18" s="46" t="s">
        <v>60</v>
      </c>
      <c r="H18" s="78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</row>
    <row r="19" spans="2:19" ht="33">
      <c r="B19" s="44" t="s">
        <v>61</v>
      </c>
      <c r="C19" s="46" t="s">
        <v>38</v>
      </c>
      <c r="D19" s="46">
        <v>240</v>
      </c>
      <c r="E19" s="60">
        <v>3765000</v>
      </c>
      <c r="F19" s="46" t="s">
        <v>47</v>
      </c>
      <c r="G19" s="46" t="s">
        <v>63</v>
      </c>
      <c r="H19" s="76" t="s">
        <v>53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</row>
    <row r="20" spans="2:19" ht="33">
      <c r="B20" s="45" t="s">
        <v>62</v>
      </c>
      <c r="C20" s="46" t="s">
        <v>42</v>
      </c>
      <c r="D20" s="46">
        <v>240</v>
      </c>
      <c r="E20" s="60">
        <v>3765000</v>
      </c>
      <c r="F20" s="46" t="s">
        <v>47</v>
      </c>
      <c r="G20" s="46" t="s">
        <v>63</v>
      </c>
      <c r="H20" s="78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</row>
    <row r="21" spans="2:19" ht="33">
      <c r="B21" s="44" t="s">
        <v>64</v>
      </c>
      <c r="C21" s="46" t="s">
        <v>38</v>
      </c>
      <c r="D21" s="46">
        <v>240</v>
      </c>
      <c r="E21" s="47">
        <v>1800000</v>
      </c>
      <c r="F21" s="46" t="s">
        <v>47</v>
      </c>
      <c r="G21" s="46" t="s">
        <v>52</v>
      </c>
      <c r="H21" s="76" t="s">
        <v>53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</row>
    <row r="22" spans="2:19" ht="33">
      <c r="B22" s="45" t="s">
        <v>65</v>
      </c>
      <c r="C22" s="46" t="s">
        <v>42</v>
      </c>
      <c r="D22" s="46">
        <v>240</v>
      </c>
      <c r="E22" s="47">
        <v>1800000</v>
      </c>
      <c r="F22" s="46" t="s">
        <v>47</v>
      </c>
      <c r="G22" s="46" t="s">
        <v>52</v>
      </c>
      <c r="H22" s="78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</row>
    <row r="23" spans="2:19" ht="33">
      <c r="B23" s="44" t="s">
        <v>66</v>
      </c>
      <c r="C23" s="46" t="s">
        <v>38</v>
      </c>
      <c r="D23" s="46">
        <v>27</v>
      </c>
      <c r="E23" s="47">
        <v>500000</v>
      </c>
      <c r="F23" s="46" t="s">
        <v>47</v>
      </c>
      <c r="G23" s="46" t="s">
        <v>68</v>
      </c>
      <c r="H23" s="76" t="s">
        <v>41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</row>
    <row r="24" spans="2:19" ht="33">
      <c r="B24" s="49" t="s">
        <v>67</v>
      </c>
      <c r="C24" s="46" t="s">
        <v>42</v>
      </c>
      <c r="D24" s="46">
        <v>27</v>
      </c>
      <c r="E24" s="47">
        <v>500000</v>
      </c>
      <c r="F24" s="46" t="s">
        <v>47</v>
      </c>
      <c r="G24" s="46" t="s">
        <v>68</v>
      </c>
      <c r="H24" s="79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</row>
    <row r="25" spans="2:19" ht="33">
      <c r="B25" s="50"/>
      <c r="C25" s="46" t="s">
        <v>46</v>
      </c>
      <c r="D25" s="46">
        <v>152</v>
      </c>
      <c r="E25" s="47">
        <v>1800000</v>
      </c>
      <c r="F25" s="46" t="s">
        <v>47</v>
      </c>
      <c r="G25" s="46" t="s">
        <v>68</v>
      </c>
      <c r="H25" s="79"/>
      <c r="I25" s="61"/>
      <c r="J25"/>
      <c r="K25" s="61"/>
      <c r="L25" s="61"/>
      <c r="M25" s="61"/>
      <c r="N25" s="61"/>
      <c r="O25" s="61"/>
      <c r="P25" s="61"/>
      <c r="Q25" s="61"/>
      <c r="R25" s="61"/>
      <c r="S25" s="61"/>
    </row>
    <row r="26" spans="2:19" ht="33">
      <c r="B26" s="50"/>
      <c r="C26" s="46" t="s">
        <v>49</v>
      </c>
      <c r="D26" s="46">
        <v>152</v>
      </c>
      <c r="E26" s="47">
        <v>1800000</v>
      </c>
      <c r="F26" s="46" t="s">
        <v>47</v>
      </c>
      <c r="G26" s="46" t="s">
        <v>68</v>
      </c>
      <c r="H26" s="79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</row>
    <row r="27" spans="2:19" ht="33">
      <c r="B27" s="51"/>
      <c r="C27" s="46" t="s">
        <v>69</v>
      </c>
      <c r="D27" s="46">
        <v>152</v>
      </c>
      <c r="E27" s="47">
        <v>1800000</v>
      </c>
      <c r="F27" s="46" t="s">
        <v>47</v>
      </c>
      <c r="G27" s="46" t="s">
        <v>68</v>
      </c>
      <c r="H27" s="78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</row>
    <row r="28" spans="2:19" ht="33">
      <c r="B28" s="44" t="s">
        <v>70</v>
      </c>
      <c r="C28" s="46" t="s">
        <v>72</v>
      </c>
      <c r="D28" s="46">
        <v>123</v>
      </c>
      <c r="E28" s="47">
        <v>1290000</v>
      </c>
      <c r="F28" s="46" t="s">
        <v>47</v>
      </c>
      <c r="G28" s="46" t="s">
        <v>73</v>
      </c>
      <c r="H28" s="76" t="s">
        <v>53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</row>
    <row r="29" spans="2:19" ht="33.75" thickBot="1">
      <c r="B29" s="52" t="s">
        <v>71</v>
      </c>
      <c r="C29" s="53" t="s">
        <v>74</v>
      </c>
      <c r="D29" s="53">
        <v>123</v>
      </c>
      <c r="E29" s="54">
        <v>1290000</v>
      </c>
      <c r="F29" s="53" t="s">
        <v>47</v>
      </c>
      <c r="G29" s="53" t="s">
        <v>73</v>
      </c>
      <c r="H29" s="77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</row>
    <row r="30" spans="2:19" ht="17.25" thickTop="1"/>
    <row r="31" spans="2:19" ht="20.25">
      <c r="B31" s="55" t="s">
        <v>79</v>
      </c>
    </row>
  </sheetData>
  <mergeCells count="21">
    <mergeCell ref="C4:D4"/>
    <mergeCell ref="F4:F6"/>
    <mergeCell ref="G4:H4"/>
    <mergeCell ref="C5:C6"/>
    <mergeCell ref="G5:G6"/>
    <mergeCell ref="H5:H6"/>
    <mergeCell ref="H7:H8"/>
    <mergeCell ref="H9:H10"/>
    <mergeCell ref="C11:C12"/>
    <mergeCell ref="D11:D12"/>
    <mergeCell ref="E11:E12"/>
    <mergeCell ref="F11:F12"/>
    <mergeCell ref="G11:G12"/>
    <mergeCell ref="H11:H12"/>
    <mergeCell ref="H28:H29"/>
    <mergeCell ref="H13:H14"/>
    <mergeCell ref="H15:H16"/>
    <mergeCell ref="H17:H18"/>
    <mergeCell ref="H19:H20"/>
    <mergeCell ref="H21:H22"/>
    <mergeCell ref="H23:H27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산출내역서</vt:lpstr>
      <vt:lpstr>별첨1. 측정수수료 산정기준(비교견적)</vt:lpstr>
      <vt:lpstr>별첨2. 기타비용 산정기준</vt:lpstr>
      <vt:lpstr>산출내역서!Print_Area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kogas</dc:creator>
  <cp:lastModifiedBy>정 희정/4급갑/강원지역본부 관리부</cp:lastModifiedBy>
  <cp:lastPrinted>2026-09-03T08:18:32Z</cp:lastPrinted>
  <dcterms:created xsi:type="dcterms:W3CDTF">2021-01-26T04:29:15Z</dcterms:created>
  <dcterms:modified xsi:type="dcterms:W3CDTF">2026-09-10T00:47:29Z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eyAibm9kZUNvdW50IjogMiwgIm5vZGUxIiA6IHsgInVzZXJDb2RlIiA6ICIxLDAwMTAzODgxOSIsICJ0cmFjZUlkIiA6ICJDOThERTZCMjJEOTA1Mzg1Q0VFMENFNTdEMTc3OEUwMSIsICJkc2QiIDogIjAxMDAwMDAwMDAwMDE2NzMiLCAicElEIiA6ICIxIiwgImxvZ1RpbWUiIDogIjIwMjUtMDktMDJUMDQ6Mzg6MzZaIiB9LCJub2RlMiI</vt:lpwstr>
  </property>
</Properties>
</file>